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85" activeTab="1"/>
  </bookViews>
  <sheets>
    <sheet name="Two-Ways" sheetId="1" r:id="rId1"/>
    <sheet name="Three-Wa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<sst xmlns="http://schemas.openxmlformats.org/spreadsheetml/2006/main" count="90" uniqueCount="58">
  <si>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Constant</t>
  </si>
  <si>
    <t>b4</t>
  </si>
  <si>
    <t>interaction</t>
  </si>
  <si>
    <t>b2</t>
  </si>
  <si>
    <t>b1</t>
  </si>
  <si>
    <t>mod</t>
  </si>
  <si>
    <t>iv</t>
  </si>
  <si>
    <t>int</t>
  </si>
  <si>
    <t>High</t>
  </si>
  <si>
    <t>High IV</t>
  </si>
  <si>
    <t>Moderator</t>
  </si>
  <si>
    <t>std</t>
  </si>
  <si>
    <t>IV</t>
  </si>
  <si>
    <t>Low</t>
  </si>
  <si>
    <t>DV</t>
  </si>
  <si>
    <t>moderator sep graphs</t>
  </si>
  <si>
    <t>moderator sep lines</t>
  </si>
  <si>
    <t>IV * line Mod</t>
  </si>
  <si>
    <t>IV * graph mod</t>
  </si>
  <si>
    <t>line * graph mod</t>
  </si>
  <si>
    <t>Three-way interaction</t>
  </si>
  <si>
    <t>b0</t>
  </si>
  <si>
    <t>b3</t>
  </si>
  <si>
    <t>b5</t>
  </si>
  <si>
    <t>b6</t>
  </si>
  <si>
    <t>b7</t>
  </si>
  <si>
    <t>Threeway</t>
  </si>
  <si>
    <t>Unstandardized coefficient</t>
  </si>
  <si>
    <t>Mean</t>
  </si>
  <si>
    <t>StD</t>
  </si>
  <si>
    <t>High GMod</t>
  </si>
  <si>
    <t>Low Gmod</t>
  </si>
  <si>
    <t>High Lmod</t>
  </si>
  <si>
    <t>Low Lmod</t>
  </si>
  <si>
    <t>Low IV</t>
  </si>
  <si>
    <t>3 way interaction points</t>
  </si>
  <si>
    <t>Slope</t>
  </si>
  <si>
    <t>Blake and I get similar values on the simple slopes</t>
  </si>
  <si>
    <t>Plus and minus 1 SD [Low and high values]</t>
  </si>
  <si>
    <t>High (+1 SD)</t>
  </si>
  <si>
    <t>Low (-1 SD)</t>
  </si>
  <si>
    <t>2 way interaction</t>
  </si>
  <si>
    <r>
      <t xml:space="preserve">Enter </t>
    </r>
    <r>
      <rPr>
        <b/>
        <sz val="10"/>
        <color indexed="10"/>
        <rFont val="Arial"/>
        <family val="2"/>
      </rPr>
      <t>names of variables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and </t>
    </r>
    <r>
      <rPr>
        <b/>
        <sz val="10"/>
        <color indexed="10"/>
        <rFont val="Arial"/>
        <family val="2"/>
      </rPr>
      <t>means and standard deviations</t>
    </r>
    <r>
      <rPr>
        <b/>
        <sz val="10"/>
        <rFont val="Arial"/>
        <family val="2"/>
      </rPr>
      <t xml:space="preserve">.  Also enter </t>
    </r>
    <r>
      <rPr>
        <b/>
        <sz val="10"/>
        <color indexed="10"/>
        <rFont val="Arial"/>
        <family val="2"/>
      </rPr>
      <t>unstandardized coefficients</t>
    </r>
    <r>
      <rPr>
        <b/>
        <sz val="10"/>
        <rFont val="Arial"/>
        <family val="2"/>
      </rPr>
      <t xml:space="preserve"> (bs, not betas) - everything else is calculated.</t>
    </r>
  </si>
  <si>
    <r>
      <t xml:space="preserve">Enter </t>
    </r>
    <r>
      <rPr>
        <b/>
        <sz val="10"/>
        <color indexed="10"/>
        <rFont val="Arial"/>
        <family val="2"/>
      </rPr>
      <t>names of variables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and </t>
    </r>
    <r>
      <rPr>
        <b/>
        <sz val="10"/>
        <color indexed="10"/>
        <rFont val="Arial"/>
        <family val="2"/>
      </rPr>
      <t>means and standard deviation</t>
    </r>
    <r>
      <rPr>
        <b/>
        <sz val="10"/>
        <color indexed="48"/>
        <rFont val="Arial"/>
        <family val="2"/>
      </rPr>
      <t>s</t>
    </r>
    <r>
      <rPr>
        <b/>
        <sz val="10"/>
        <rFont val="Arial"/>
        <family val="2"/>
      </rPr>
      <t xml:space="preserve">.  Also enter </t>
    </r>
    <r>
      <rPr>
        <b/>
        <sz val="10"/>
        <color indexed="10"/>
        <rFont val="Arial"/>
        <family val="2"/>
      </rPr>
      <t>unstandardized coefficients</t>
    </r>
    <r>
      <rPr>
        <b/>
        <sz val="10"/>
        <rFont val="Arial"/>
        <family val="2"/>
      </rPr>
      <t xml:space="preserve"> (bs, not betas)</t>
    </r>
  </si>
  <si>
    <t>Unstandardized coefficients (bs, not betas)</t>
  </si>
  <si>
    <t>Flip the Mod &amp; IV:</t>
  </si>
  <si>
    <t xml:space="preserve"> DV:</t>
  </si>
  <si>
    <t>Calc w/ SPSS -&gt; || simple slope</t>
  </si>
  <si>
    <t>Flip the Line and Graph moderators:</t>
  </si>
  <si>
    <t>Scroll down to flip line &amp; graph mods</t>
  </si>
  <si>
    <t>guilt</t>
  </si>
  <si>
    <t>chronic hid</t>
  </si>
  <si>
    <t>norm</t>
  </si>
  <si>
    <t>identity</t>
  </si>
  <si>
    <t>rel</t>
  </si>
  <si>
    <t>Presumably differ as a fn of skew &amp; corr w/ other controls.  But also diff if var = uncentered . E.g. if you have a three-level cat var &amp; 2 DUVs graph adjusts for mean .33 but SPSS +/- 1SD does not, so that simple slopes differ.</t>
  </si>
  <si>
    <r>
      <t xml:space="preserve">Enter </t>
    </r>
    <r>
      <rPr>
        <b/>
        <sz val="10"/>
        <color indexed="10"/>
        <rFont val="Arial"/>
        <family val="2"/>
      </rPr>
      <t>name of DV</t>
    </r>
    <r>
      <rPr>
        <b/>
        <sz val="10"/>
        <rFont val="Arial"/>
        <family val="2"/>
      </rPr>
      <t xml:space="preserve"> (so you don't forget):</t>
    </r>
  </si>
  <si>
    <t>Attitudes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</si>
</sst>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9"/>
      <name val="Verdana"/>
      <family val="0"/>
    </font>
    <font>
      <sz val="10"/>
      <color indexed="12"/>
      <name val="Verdana"/>
      <family val="0"/>
    </font>
    <font>
      <sz val="10"/>
      <color indexed="9"/>
      <name val="Verdan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8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6" fillId="0" borderId="0" xfId="0" applyFont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'Two-Ways'!$B$14</c:f>
              <c:strCache>
                <c:ptCount val="1"/>
                <c:pt idx="0">
                  <c:v>Low guilt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'Two-Ways'!$D$14:$D$15</c:f>
              <c:strCache/>
            </c:strRef>
          </c:cat>
          <c:val>
            <c:numRef>
              <c:f>'Two-Ways'!$E$14:$E$15</c:f>
              <c:numCache/>
            </c:numRef>
          </c:val>
          <c:smooth val="0"/>
        </c:ser>
        <c:ser>
          <c:idx val="1"/>
          <c:order val="1"/>
          <c:tx>
            <c:strRef>
              <c:f>'Two-Ways'!$B$16</c:f>
              <c:strCache>
                <c:ptCount val="1"/>
                <c:pt idx="0">
                  <c:v>High guilt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'Two-Ways'!$E$16:$E$17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75862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'Two-Ways'!$D$14</c:f>
              <c:strCache>
                <c:ptCount val="1"/>
                <c:pt idx="0">
                  <c:v>Low chronic hid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'Two-Ways'!$B$15:$B$16</c:f>
              <c:strCache/>
            </c:strRef>
          </c:cat>
          <c:val>
            <c:numRef>
              <c:f>'Two-Ways'!$G$27:$G$28</c:f>
              <c:numCache/>
            </c:numRef>
          </c:val>
          <c:smooth val="0"/>
        </c:ser>
        <c:ser>
          <c:idx val="1"/>
          <c:order val="1"/>
          <c:tx>
            <c:strRef>
              <c:f>'Two-Ways'!$D$27</c:f>
              <c:strCache>
                <c:ptCount val="1"/>
                <c:pt idx="0">
                  <c:v>High chronic hid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'Two-Ways'!$B$15:$B$16</c:f>
              <c:strCache/>
            </c:strRef>
          </c:cat>
          <c:val>
            <c:numRef>
              <c:f>'Two-Ways'!$G$29:$G$30</c:f>
              <c:numCache/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0241"/>
        <c:crossesAt val="0"/>
        <c:auto val="1"/>
        <c:lblOffset val="100"/>
        <c:noMultiLvlLbl val="0"/>
      </c:catAx>
      <c:valAx>
        <c:axId val="1579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'Three-Ways'!$B$15</c:f>
              <c:strCache>
                <c:ptCount val="1"/>
                <c:pt idx="0">
                  <c:v>Low rel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'Three-Ways'!$D$15:$D$16</c:f>
              <c:strCache/>
            </c:strRef>
          </c:cat>
          <c:val>
            <c:numRef>
              <c:f>'Three-Ways'!$E$15:$E$16</c:f>
              <c:numCache/>
            </c:numRef>
          </c:val>
          <c:smooth val="0"/>
        </c:ser>
        <c:ser>
          <c:idx val="1"/>
          <c:order val="1"/>
          <c:tx>
            <c:strRef>
              <c:f>'Three-Ways'!$B$17</c:f>
              <c:strCache>
                <c:ptCount val="1"/>
                <c:pt idx="0">
                  <c:v>High 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'Three-Ways'!$E$17:$E$18</c:f>
              <c:numCache/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94442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'Three-Ways'!$I$15</c:f>
              <c:strCache>
                <c:ptCount val="1"/>
                <c:pt idx="0">
                  <c:v>Low rel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'Three-Ways'!$K$15:$K$16</c:f>
              <c:strCache/>
            </c:strRef>
          </c:cat>
          <c:val>
            <c:numRef>
              <c:f>'Three-Ways'!$L$15:$L$16</c:f>
              <c:numCache/>
            </c:numRef>
          </c:val>
          <c:smooth val="0"/>
        </c:ser>
        <c:ser>
          <c:idx val="1"/>
          <c:order val="1"/>
          <c:tx>
            <c:strRef>
              <c:f>'Three-Ways'!$I$17</c:f>
              <c:strCache>
                <c:ptCount val="1"/>
                <c:pt idx="0">
                  <c:v>High 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'Three-Ways'!$K$15:$K$16</c:f>
              <c:strCache/>
            </c:strRef>
          </c:cat>
          <c:val>
            <c:numRef>
              <c:f>'Three-Ways'!$L$17:$L$18</c:f>
              <c:numCache/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4869"/>
        <c:crossesAt val="0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'Three-Ways'!$B$35</c:f>
              <c:strCache>
                <c:ptCount val="1"/>
                <c:pt idx="0">
                  <c:v>Low identity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'Three-Ways'!$D$35:$D$36</c:f>
              <c:strCache/>
            </c:strRef>
          </c:cat>
          <c:val>
            <c:numRef>
              <c:f>'Three-Ways'!$E$35:$E$36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'Three-Ways'!$B$37</c:f>
              <c:strCache>
                <c:ptCount val="1"/>
                <c:pt idx="0">
                  <c:v>High identity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'Three-Ways'!$D$35:$D$36</c:f>
              <c:strCache/>
            </c:strRef>
          </c:cat>
          <c:val>
            <c:numRef>
              <c:f>'Three-Ways'!$E$37:$E$38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3695"/>
        <c:crossesAt val="0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00638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'Three-Ways'!$H$35</c:f>
              <c:strCache>
                <c:ptCount val="1"/>
                <c:pt idx="0">
                  <c:v>Low identity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'Three-Ways'!$I$35:$I$36</c:f>
              <c:strCache/>
            </c:strRef>
          </c:cat>
          <c:val>
            <c:numRef>
              <c:f>'Three-Ways'!$J$35:$J$36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'Three-Ways'!$H$37</c:f>
              <c:strCache>
                <c:ptCount val="1"/>
                <c:pt idx="0">
                  <c:v>High identity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'Three-Ways'!$I$35:$I$36</c:f>
              <c:strCache/>
            </c:strRef>
          </c:cat>
          <c:val>
            <c:numRef>
              <c:f>'Three-Ways'!$J$37:$J$38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705"/>
        <c:crossesAt val="0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75528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13</xdr:col>
      <xdr:colOff>142875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67225" y="495300"/>
        <a:ext cx="4124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38100</xdr:rowOff>
    </xdr:from>
    <xdr:to>
      <xdr:col>5</xdr:col>
      <xdr:colOff>590550</xdr:colOff>
      <xdr:row>49</xdr:row>
      <xdr:rowOff>38100</xdr:rowOff>
    </xdr:to>
    <xdr:graphicFrame>
      <xdr:nvGraphicFramePr>
        <xdr:cNvPr id="2" name="Chart 3"/>
        <xdr:cNvGraphicFramePr/>
      </xdr:nvGraphicFramePr>
      <xdr:xfrm>
        <a:off x="28575" y="4410075"/>
        <a:ext cx="38385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104775</xdr:rowOff>
    </xdr:from>
    <xdr:to>
      <xdr:col>5</xdr:col>
      <xdr:colOff>371475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38175" y="3019425"/>
        <a:ext cx="2781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11</xdr:col>
      <xdr:colOff>228600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5438775" y="3076575"/>
        <a:ext cx="27908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38</xdr:row>
      <xdr:rowOff>85725</xdr:rowOff>
    </xdr:from>
    <xdr:to>
      <xdr:col>5</xdr:col>
      <xdr:colOff>247650</xdr:colOff>
      <xdr:row>52</xdr:row>
      <xdr:rowOff>76200</xdr:rowOff>
    </xdr:to>
    <xdr:graphicFrame>
      <xdr:nvGraphicFramePr>
        <xdr:cNvPr id="3" name="Chart 5"/>
        <xdr:cNvGraphicFramePr/>
      </xdr:nvGraphicFramePr>
      <xdr:xfrm>
        <a:off x="504825" y="6238875"/>
        <a:ext cx="27908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38</xdr:row>
      <xdr:rowOff>104775</xdr:rowOff>
    </xdr:from>
    <xdr:to>
      <xdr:col>11</xdr:col>
      <xdr:colOff>466725</xdr:colOff>
      <xdr:row>52</xdr:row>
      <xdr:rowOff>104775</xdr:rowOff>
    </xdr:to>
    <xdr:graphicFrame>
      <xdr:nvGraphicFramePr>
        <xdr:cNvPr id="4" name="Chart 6"/>
        <xdr:cNvGraphicFramePr/>
      </xdr:nvGraphicFramePr>
      <xdr:xfrm>
        <a:off x="5667375" y="6257925"/>
        <a:ext cx="280035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G14" sqref="G14"/>
    </sheetView>
  </sheetViews>
  <sheetFormatPr defaultColWidth="9.140625" defaultRowHeight="12.75"/>
  <cols>
    <col min="1" max="1" width="5.57421875" style="0" customWidth="1"/>
    <col min="2" max="2" width="12.140625" style="0" customWidth="1"/>
    <col min="5" max="5" width="13.140625" style="0" customWidth="1"/>
    <col min="13" max="13" width="13.57421875" style="0" customWidth="1"/>
  </cols>
  <sheetData>
    <row r="1" ht="12.75">
      <c r="A1" s="11" t="s">
        <v>43</v>
      </c>
    </row>
    <row r="3" spans="2:6" ht="12.75">
      <c r="B3" t="s">
        <v>41</v>
      </c>
      <c r="F3" t="s">
        <v>44</v>
      </c>
    </row>
    <row r="4" spans="5:6" ht="12.75">
      <c r="E4" t="s">
        <v>0</v>
      </c>
      <c r="F4" s="9">
        <v>5.637</v>
      </c>
    </row>
    <row r="5" spans="3:6" ht="12.75">
      <c r="C5" t="s">
        <v>5</v>
      </c>
      <c r="D5" t="s">
        <v>4</v>
      </c>
      <c r="E5" s="9" t="s">
        <v>50</v>
      </c>
      <c r="F5" s="9">
        <v>-0.474</v>
      </c>
    </row>
    <row r="6" spans="3:6" ht="12.75">
      <c r="C6" t="s">
        <v>6</v>
      </c>
      <c r="D6" t="s">
        <v>3</v>
      </c>
      <c r="E6" s="9" t="s">
        <v>51</v>
      </c>
      <c r="F6" s="9">
        <v>-0.147</v>
      </c>
    </row>
    <row r="7" spans="3:6" ht="12.75">
      <c r="C7" t="s">
        <v>7</v>
      </c>
      <c r="D7" t="s">
        <v>1</v>
      </c>
      <c r="E7" t="s">
        <v>2</v>
      </c>
      <c r="F7" s="9">
        <v>0.038</v>
      </c>
    </row>
    <row r="9" spans="3:6" ht="12.75">
      <c r="C9" t="s">
        <v>28</v>
      </c>
      <c r="D9" t="s">
        <v>11</v>
      </c>
      <c r="E9" t="s">
        <v>39</v>
      </c>
      <c r="F9" t="s">
        <v>40</v>
      </c>
    </row>
    <row r="10" spans="2:6" ht="12.75">
      <c r="B10" t="str">
        <f>$E$5</f>
        <v>guilt</v>
      </c>
      <c r="C10" s="9">
        <v>6.157</v>
      </c>
      <c r="D10" s="9">
        <v>2.4</v>
      </c>
      <c r="E10" s="8">
        <f>C10+D10</f>
        <v>8.557</v>
      </c>
      <c r="F10" s="8">
        <f>C10-D10</f>
        <v>3.757</v>
      </c>
    </row>
    <row r="11" spans="2:6" ht="12.75">
      <c r="B11" t="str">
        <f>$E$6</f>
        <v>chronic hid</v>
      </c>
      <c r="C11" s="9">
        <v>0.3589</v>
      </c>
      <c r="D11" s="9">
        <v>1.27</v>
      </c>
      <c r="E11" s="8">
        <f>C11+D11</f>
        <v>1.6289</v>
      </c>
      <c r="F11" s="8">
        <f>C11-D11</f>
        <v>-0.9111</v>
      </c>
    </row>
    <row r="12" spans="5:6" ht="12.75">
      <c r="E12" s="2"/>
      <c r="F12" s="2"/>
    </row>
    <row r="13" spans="3:6" ht="12.75">
      <c r="C13" t="s">
        <v>10</v>
      </c>
      <c r="D13" t="s">
        <v>12</v>
      </c>
      <c r="E13" s="2" t="s">
        <v>14</v>
      </c>
      <c r="F13" s="2"/>
    </row>
    <row r="14" spans="2:6" ht="12.75">
      <c r="B14" t="str">
        <f>CONCATENATE($C$14," ",$E$5)</f>
        <v>Low guilt</v>
      </c>
      <c r="C14" t="s">
        <v>13</v>
      </c>
      <c r="D14" t="str">
        <f>CONCATENATE("Low ",E6)</f>
        <v>Low chronic hid</v>
      </c>
      <c r="E14" s="8">
        <f>$F$4+$F$5*$F$10+($F$6+($F$7*$F$10))*$F$11</f>
        <v>3.8600395973999997</v>
      </c>
      <c r="F14" s="2"/>
    </row>
    <row r="15" spans="2:6" ht="12.75">
      <c r="B15" t="str">
        <f>CONCATENATE($C$14," ",$E$5)</f>
        <v>Low guilt</v>
      </c>
      <c r="C15" t="s">
        <v>13</v>
      </c>
      <c r="D15" t="str">
        <f>CONCATENATE("High ",E6)</f>
        <v>High chronic hid</v>
      </c>
      <c r="E15" s="8">
        <f>$F$4+$F$5*$F$10+($F$6+$F$7*$F$10)*$E$11</f>
        <v>3.8492852373999997</v>
      </c>
      <c r="F15" s="2"/>
    </row>
    <row r="16" spans="2:6" ht="12.75">
      <c r="B16" t="str">
        <f>CONCATENATE($C$16," ",$E$5)</f>
        <v>High guilt</v>
      </c>
      <c r="C16" t="s">
        <v>8</v>
      </c>
      <c r="D16" t="s">
        <v>13</v>
      </c>
      <c r="E16" s="8">
        <f>$F$4+$F$5*$E$10+($F$6+$F$7*$E$10)*$F$11</f>
        <v>1.4186549573999996</v>
      </c>
      <c r="F16" s="2"/>
    </row>
    <row r="17" spans="2:6" ht="12.75">
      <c r="B17" t="str">
        <f>CONCATENATE($C$16," ",$E$5)</f>
        <v>High guilt</v>
      </c>
      <c r="C17" t="s">
        <v>8</v>
      </c>
      <c r="D17" t="s">
        <v>8</v>
      </c>
      <c r="E17" s="8">
        <f>$F$4+$F$5*$E$10+($F$6+$F$7*$E$10)*$E$11</f>
        <v>1.8711965973999998</v>
      </c>
      <c r="F17" s="2"/>
    </row>
    <row r="20" spans="2:4" ht="12.75">
      <c r="B20" t="s">
        <v>36</v>
      </c>
      <c r="C20" t="s">
        <v>0</v>
      </c>
      <c r="D20" t="str">
        <f>CONCATENATE("Simple slope &amp; constant of ",$E$6," for:")</f>
        <v>Simple slope &amp; constant of chronic hid for:</v>
      </c>
    </row>
    <row r="21" spans="2:4" ht="12.75">
      <c r="B21" s="8">
        <f>$F$6+($F$7*$F$10)</f>
        <v>-0.004233999999999988</v>
      </c>
      <c r="C21" s="8">
        <f>$F$4+$F$5*$F$10</f>
        <v>3.8561819999999996</v>
      </c>
      <c r="D21" t="str">
        <f>CONCATENATE("Low ",$E$5)</f>
        <v>Low guilt</v>
      </c>
    </row>
    <row r="22" spans="2:4" ht="12.75">
      <c r="B22" s="8">
        <f>$F$6+($F$7*$E$10)</f>
        <v>0.17816600000000002</v>
      </c>
      <c r="C22" s="8">
        <f>$F$4+$F$5*$E$10</f>
        <v>1.5809819999999997</v>
      </c>
      <c r="D22" t="str">
        <f>CONCATENATE("High ",$E$5)</f>
        <v>High guilt</v>
      </c>
    </row>
    <row r="24" ht="12.75">
      <c r="B24" s="2" t="s">
        <v>45</v>
      </c>
    </row>
    <row r="25" spans="2:4" ht="12.75">
      <c r="B25" t="s">
        <v>36</v>
      </c>
      <c r="C25" t="s">
        <v>0</v>
      </c>
      <c r="D25" t="str">
        <f>CONCATENATE("Simple slope of ",$E$5," for:")</f>
        <v>Simple slope of guilt for:</v>
      </c>
    </row>
    <row r="26" spans="2:7" ht="12.75">
      <c r="B26" s="8">
        <f>$F$5+($F$7*$F$11)</f>
        <v>-0.5086218</v>
      </c>
      <c r="C26" s="8">
        <f>$F$4+$F$6*$F$11</f>
        <v>5.770931699999999</v>
      </c>
      <c r="D26" t="str">
        <f>CONCATENATE("Low ",$E$6)</f>
        <v>Low chronic hid</v>
      </c>
      <c r="G26" s="13" t="s">
        <v>46</v>
      </c>
    </row>
    <row r="27" spans="2:13" ht="12.75">
      <c r="B27" s="8">
        <f>$F$5+($F$7*$E$11)</f>
        <v>-0.41210179999999996</v>
      </c>
      <c r="C27" s="8">
        <f>$F$4+$F$6*$E$11</f>
        <v>5.397551699999999</v>
      </c>
      <c r="D27" t="str">
        <f>CONCATENATE("High ",$E$6)</f>
        <v>High chronic hid</v>
      </c>
      <c r="G27" s="8">
        <f>$E$14</f>
        <v>3.8600395973999997</v>
      </c>
      <c r="I27" s="11" t="s">
        <v>56</v>
      </c>
      <c r="M27" s="9" t="s">
        <v>57</v>
      </c>
    </row>
    <row r="28" ht="12.75">
      <c r="G28" s="8">
        <f>$E$16</f>
        <v>1.4186549573999996</v>
      </c>
    </row>
    <row r="29" ht="12.75">
      <c r="G29" s="8">
        <f>$E$15</f>
        <v>3.8492852373999997</v>
      </c>
    </row>
    <row r="30" ht="12.75">
      <c r="G30" s="8">
        <f>$E$17</f>
        <v>1.8711965973999998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J6" sqref="J6"/>
    </sheetView>
  </sheetViews>
  <sheetFormatPr defaultColWidth="9.140625" defaultRowHeight="12.75"/>
  <cols>
    <col min="6" max="6" width="26.7109375" style="0" customWidth="1"/>
    <col min="9" max="9" width="11.00390625" style="0" customWidth="1"/>
  </cols>
  <sheetData>
    <row r="1" spans="1:2" ht="12.75">
      <c r="A1" s="11" t="s">
        <v>42</v>
      </c>
      <c r="B1" s="2"/>
    </row>
    <row r="2" spans="2:6" ht="12.75">
      <c r="B2" s="11" t="s">
        <v>56</v>
      </c>
      <c r="F2" s="9" t="s">
        <v>57</v>
      </c>
    </row>
    <row r="3" spans="3:7" ht="12.75">
      <c r="C3" t="s">
        <v>35</v>
      </c>
      <c r="G3" t="s">
        <v>27</v>
      </c>
    </row>
    <row r="4" spans="1:9" ht="12.75">
      <c r="A4" t="s">
        <v>28</v>
      </c>
      <c r="B4" t="s">
        <v>29</v>
      </c>
      <c r="E4" t="s">
        <v>21</v>
      </c>
      <c r="F4" t="s">
        <v>0</v>
      </c>
      <c r="G4" s="9">
        <v>3.58</v>
      </c>
      <c r="I4" t="s">
        <v>38</v>
      </c>
    </row>
    <row r="5" spans="1:12" ht="12.75">
      <c r="A5" s="9">
        <v>-0.0993</v>
      </c>
      <c r="B5" s="9">
        <v>1.13</v>
      </c>
      <c r="C5" t="s">
        <v>12</v>
      </c>
      <c r="E5" t="s">
        <v>4</v>
      </c>
      <c r="F5" s="9" t="s">
        <v>52</v>
      </c>
      <c r="G5" s="9">
        <v>0.352</v>
      </c>
      <c r="I5" t="s">
        <v>30</v>
      </c>
      <c r="J5" s="8">
        <f>A7+B7</f>
        <v>1.0208</v>
      </c>
      <c r="K5" t="s">
        <v>9</v>
      </c>
      <c r="L5" s="8">
        <f>A5+B5</f>
        <v>1.0307</v>
      </c>
    </row>
    <row r="6" spans="1:12" ht="12.75">
      <c r="A6" s="9">
        <v>-0.5783</v>
      </c>
      <c r="B6" s="9">
        <v>1.499</v>
      </c>
      <c r="C6" t="s">
        <v>16</v>
      </c>
      <c r="E6" t="s">
        <v>3</v>
      </c>
      <c r="F6" s="9" t="s">
        <v>54</v>
      </c>
      <c r="G6" s="9">
        <v>0.64</v>
      </c>
      <c r="I6" t="s">
        <v>31</v>
      </c>
      <c r="J6" s="8">
        <f>A7-B7</f>
        <v>-1.8732000000000002</v>
      </c>
      <c r="K6" t="s">
        <v>34</v>
      </c>
      <c r="L6" s="8">
        <f>A5-B5</f>
        <v>-1.2292999999999998</v>
      </c>
    </row>
    <row r="7" spans="1:10" ht="12.75">
      <c r="A7" s="9">
        <v>-0.4262</v>
      </c>
      <c r="B7" s="9">
        <v>1.447</v>
      </c>
      <c r="C7" t="s">
        <v>15</v>
      </c>
      <c r="E7" t="s">
        <v>22</v>
      </c>
      <c r="F7" s="9" t="s">
        <v>53</v>
      </c>
      <c r="G7" s="9">
        <v>0.058</v>
      </c>
      <c r="I7" t="s">
        <v>32</v>
      </c>
      <c r="J7" s="8">
        <f>A6+B6</f>
        <v>0.9207000000000001</v>
      </c>
    </row>
    <row r="8" spans="3:10" ht="12.75">
      <c r="C8" t="s">
        <v>17</v>
      </c>
      <c r="D8" t="s">
        <v>7</v>
      </c>
      <c r="E8" t="s">
        <v>1</v>
      </c>
      <c r="F8" s="10" t="str">
        <f>CONCATENATE(F5," * ",F6)</f>
        <v>norm * rel</v>
      </c>
      <c r="G8" s="9">
        <v>0.285</v>
      </c>
      <c r="I8" t="s">
        <v>33</v>
      </c>
      <c r="J8" s="8">
        <f>A6-B6</f>
        <v>-2.0773</v>
      </c>
    </row>
    <row r="9" spans="3:7" ht="12.75">
      <c r="C9" t="s">
        <v>18</v>
      </c>
      <c r="E9" t="s">
        <v>23</v>
      </c>
      <c r="F9" s="10" t="str">
        <f>CONCATENATE(F5," * ",F7)</f>
        <v>norm * identity</v>
      </c>
      <c r="G9" s="9">
        <v>0.063</v>
      </c>
    </row>
    <row r="10" spans="3:9" ht="12.75">
      <c r="C10" t="s">
        <v>19</v>
      </c>
      <c r="E10" t="s">
        <v>24</v>
      </c>
      <c r="F10" s="10" t="str">
        <f>CONCATENATE(F6," * ",F7)</f>
        <v>rel * identity</v>
      </c>
      <c r="G10" s="9">
        <v>0.097</v>
      </c>
      <c r="I10" s="1" t="s">
        <v>37</v>
      </c>
    </row>
    <row r="11" spans="3:9" ht="12.75">
      <c r="C11" t="s">
        <v>20</v>
      </c>
      <c r="E11" t="s">
        <v>25</v>
      </c>
      <c r="F11" s="10" t="s">
        <v>26</v>
      </c>
      <c r="G11" s="9">
        <v>0.076</v>
      </c>
      <c r="I11" s="1" t="s">
        <v>47</v>
      </c>
    </row>
    <row r="12" spans="1:9" ht="12.75">
      <c r="A12" t="s">
        <v>49</v>
      </c>
      <c r="I12" s="12" t="s">
        <v>55</v>
      </c>
    </row>
    <row r="13" spans="3:10" ht="12.75">
      <c r="C13" t="str">
        <f>CONCATENATE("Low ",F7)</f>
        <v>Low identity</v>
      </c>
      <c r="F13" t="str">
        <f>CONCATENATE("Simple slope of ",F5," in:")</f>
        <v>Simple slope of norm in:</v>
      </c>
      <c r="G13" t="s">
        <v>36</v>
      </c>
      <c r="H13" t="s">
        <v>0</v>
      </c>
      <c r="J13" t="str">
        <f>CONCATENATE("High ",$F$7)</f>
        <v>High identity</v>
      </c>
    </row>
    <row r="14" spans="3:12" ht="12.75">
      <c r="C14" t="str">
        <f>F6</f>
        <v>rel</v>
      </c>
      <c r="D14" t="str">
        <f>F5</f>
        <v>norm</v>
      </c>
      <c r="E14" t="s">
        <v>14</v>
      </c>
      <c r="F14" t="str">
        <f>CONCATENATE("Low ",$F$7,", Low ",$F$6)</f>
        <v>Low identity, Low rel</v>
      </c>
      <c r="G14" s="8">
        <f>($G$5+($G$9*$J$6))+($G$8+($G$11*$J$6))*$J$8</f>
        <v>-0.062311024639999935</v>
      </c>
      <c r="H14" s="8">
        <f>$G$4+$G$7*$J$6+($G$6+($G$10*$J$6))*$J$8</f>
        <v>2.51932864092</v>
      </c>
      <c r="J14" t="str">
        <f>$F$6</f>
        <v>rel</v>
      </c>
      <c r="K14" t="str">
        <f>$F$5</f>
        <v>norm</v>
      </c>
      <c r="L14" t="s">
        <v>14</v>
      </c>
    </row>
    <row r="15" spans="2:12" ht="12.75">
      <c r="B15" t="str">
        <f>CONCATENATE(C15," ",C14)</f>
        <v>Low rel</v>
      </c>
      <c r="C15" t="s">
        <v>13</v>
      </c>
      <c r="D15" t="str">
        <f>CONCATENATE("Low ",D14)</f>
        <v>Low norm</v>
      </c>
      <c r="E15" s="8">
        <f>$H$14+($G$14*$L$6)</f>
        <v>2.595927583509952</v>
      </c>
      <c r="F15" t="str">
        <f>CONCATENATE("Low ",$F$7,", High ",$F$6)</f>
        <v>Low identity, High rel</v>
      </c>
      <c r="G15" s="8">
        <f>($G$5+($G$9*$J$6))+($G$8+($G$11*$J$6))*$J$7</f>
        <v>0.36531410175999995</v>
      </c>
      <c r="H15" s="8">
        <f>$G$4+$G$7*$J$6+($G$6+($G$10*$J$6))*$J$7</f>
        <v>3.89331084172</v>
      </c>
      <c r="I15" t="str">
        <f>CONCATENATE(J15," ",J14)</f>
        <v>Low rel</v>
      </c>
      <c r="J15" t="s">
        <v>13</v>
      </c>
      <c r="K15" t="str">
        <f>CONCATENATE("Low ",K14)</f>
        <v>Low norm</v>
      </c>
      <c r="L15" s="8">
        <f>$H$16+($G$16*$L$6)</f>
        <v>2.5181701203161118</v>
      </c>
    </row>
    <row r="16" spans="3:12" ht="12.75">
      <c r="C16" t="s">
        <v>13</v>
      </c>
      <c r="D16" t="str">
        <f>CONCATENATE("High ",D14)</f>
        <v>High norm</v>
      </c>
      <c r="E16" s="8">
        <f>$H$14+($G$14*$L$5)</f>
        <v>2.455104667823552</v>
      </c>
      <c r="F16" t="str">
        <f>CONCATENATE("High ",$F$7,", Low ",$F$6)</f>
        <v>High identity, Low rel</v>
      </c>
      <c r="G16" s="8">
        <f>($G$5+($G$9*$J$5))+($G$8+($G$11*$J$5))*$J$8</f>
        <v>-0.3368786958400001</v>
      </c>
      <c r="H16" s="8">
        <f>$G$4+$G$7*$J$5+($G$6+($G$10*$J$5))*$J$8</f>
        <v>2.1040451395199997</v>
      </c>
      <c r="J16" t="s">
        <v>13</v>
      </c>
      <c r="K16" t="str">
        <f>CONCATENATE("High ",K14)</f>
        <v>High norm</v>
      </c>
      <c r="L16" s="8">
        <f>$H$16+($G$16*$L$5)</f>
        <v>1.7568242677177117</v>
      </c>
    </row>
    <row r="17" spans="2:12" ht="12.75">
      <c r="B17" t="str">
        <f>CONCATENATE(C17," ",C14)</f>
        <v>High rel</v>
      </c>
      <c r="C17" t="s">
        <v>8</v>
      </c>
      <c r="D17" t="s">
        <v>13</v>
      </c>
      <c r="E17" s="8">
        <f>$H$15+$G$15*$L$6</f>
        <v>3.444230216426432</v>
      </c>
      <c r="F17" t="str">
        <f>CONCATENATE("High ",$F$7,", High ",$F$6)</f>
        <v>High identity, High rel</v>
      </c>
      <c r="G17" s="8">
        <f>($G$5+($G$9*$J$5))+($G$8+($G$11*$J$5))*$J$7</f>
        <v>0.75013854256</v>
      </c>
      <c r="H17" s="8">
        <f>$G$4+$G$7*$J$5+($G$6+($G$10*$J$5))*$J$7</f>
        <v>4.31961990432</v>
      </c>
      <c r="I17" t="str">
        <f>CONCATENATE(J17," ",J14)</f>
        <v>High rel</v>
      </c>
      <c r="J17" t="s">
        <v>8</v>
      </c>
      <c r="K17" t="s">
        <v>13</v>
      </c>
      <c r="L17" s="8">
        <f>$H$17+$G$17*$L$6</f>
        <v>3.397474593950992</v>
      </c>
    </row>
    <row r="18" spans="3:12" ht="12.75">
      <c r="C18" t="s">
        <v>8</v>
      </c>
      <c r="D18" t="s">
        <v>8</v>
      </c>
      <c r="E18" s="8">
        <f>$H$15+$G$15*$L$5</f>
        <v>4.269840086404032</v>
      </c>
      <c r="J18" t="s">
        <v>8</v>
      </c>
      <c r="K18" t="s">
        <v>8</v>
      </c>
      <c r="L18" s="8">
        <f>$H$17+$G$17*$L$5</f>
        <v>5.092787700136592</v>
      </c>
    </row>
    <row r="34" ht="12.75">
      <c r="B34" t="s">
        <v>48</v>
      </c>
    </row>
    <row r="35" spans="1:10" ht="12.75">
      <c r="A35" t="str">
        <f>B15</f>
        <v>Low rel</v>
      </c>
      <c r="B35" t="str">
        <f>C13</f>
        <v>Low identity</v>
      </c>
      <c r="D35" t="str">
        <f>$D$15</f>
        <v>Low norm</v>
      </c>
      <c r="E35">
        <f>$E$15</f>
        <v>2.595927583509952</v>
      </c>
      <c r="G35" t="str">
        <f>B17</f>
        <v>High rel</v>
      </c>
      <c r="H35" t="str">
        <f>$C$13</f>
        <v>Low identity</v>
      </c>
      <c r="I35" t="str">
        <f>$D$15</f>
        <v>Low norm</v>
      </c>
      <c r="J35">
        <f>$E$17</f>
        <v>3.444230216426432</v>
      </c>
    </row>
    <row r="36" spans="2:10" ht="12.75">
      <c r="B36" t="str">
        <f>C13</f>
        <v>Low identity</v>
      </c>
      <c r="D36" t="str">
        <f>$D$16</f>
        <v>High norm</v>
      </c>
      <c r="E36">
        <f>$E$16</f>
        <v>2.455104667823552</v>
      </c>
      <c r="H36" t="str">
        <f>$C$13</f>
        <v>Low identity</v>
      </c>
      <c r="I36" t="str">
        <f>$D$16</f>
        <v>High norm</v>
      </c>
      <c r="J36">
        <f>$E$18</f>
        <v>4.269840086404032</v>
      </c>
    </row>
    <row r="37" spans="2:10" ht="12.75">
      <c r="B37" t="str">
        <f>J13</f>
        <v>High identity</v>
      </c>
      <c r="D37" t="str">
        <f>$D$15</f>
        <v>Low norm</v>
      </c>
      <c r="E37">
        <f>$L$15</f>
        <v>2.5181701203161118</v>
      </c>
      <c r="H37" t="str">
        <f>$J$13</f>
        <v>High identity</v>
      </c>
      <c r="I37" t="str">
        <f>$D$15</f>
        <v>Low norm</v>
      </c>
      <c r="J37">
        <f>$L$17</f>
        <v>3.397474593950992</v>
      </c>
    </row>
    <row r="38" spans="2:10" ht="12.75">
      <c r="B38" t="str">
        <f>J13</f>
        <v>High identity</v>
      </c>
      <c r="D38" t="str">
        <f>$D$16</f>
        <v>High norm</v>
      </c>
      <c r="E38">
        <f>$L$16</f>
        <v>1.7568242677177117</v>
      </c>
      <c r="H38" t="str">
        <f>$J$13</f>
        <v>High identity</v>
      </c>
      <c r="I38" t="str">
        <f>$D$16</f>
        <v>High norm</v>
      </c>
      <c r="J38">
        <f>$L$18</f>
        <v>5.092787700136592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6"/>
  <sheetViews>
    <sheetView workbookViewId="0" topLeftCell="E1">
      <selection activeCell="S11" sqref="S11"/>
    </sheetView>
  </sheetViews>
  <sheetFormatPr defaultColWidth="9.140625" defaultRowHeight="12.75"/>
  <sheetData>
    <row r="1" spans="1:3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Psychology</dc:creator>
  <cp:keywords/>
  <dc:description/>
  <cp:lastModifiedBy>School of Psychology</cp:lastModifiedBy>
  <dcterms:created xsi:type="dcterms:W3CDTF">2004-05-20T04:12:40Z</dcterms:created>
  <dcterms:modified xsi:type="dcterms:W3CDTF">2006-06-20T06:29:09Z</dcterms:modified>
  <cp:category/>
  <cp:version/>
  <cp:contentType/>
  <cp:contentStatus/>
</cp:coreProperties>
</file>